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<sst xmlns="http://schemas.openxmlformats.org/spreadsheetml/2006/main" count="26" uniqueCount="26">
  <si>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Injector capacity g/min</t>
  </si>
  <si>
    <t xml:space="preserve">Capacity mg/ms </t>
  </si>
  <si>
    <t>Desired duty cycle</t>
  </si>
  <si>
    <t>Desired air/fuel ratio</t>
  </si>
  <si>
    <t>Afr for lambda 1 set in Saab Biopower softwares</t>
  </si>
  <si>
    <t>Gasoline</t>
  </si>
  <si>
    <t>( = (MAF/(RPM/60))/2, in grams)</t>
  </si>
  <si>
    <t>(Insert n-heptane 
Value from spec)</t>
  </si>
  <si>
    <t>(n-heptane value 
recalculated to 
regular gasoline using 
g/min*1,035)</t>
  </si>
  <si>
    <t>E85</t>
  </si>
  <si>
    <t>(=(mg/c*2/1000)*(rpm/60)</t>
  </si>
  <si>
    <t>Maximum values</t>
  </si>
  <si>
    <t>RPM</t>
  </si>
  <si>
    <t>Injection time, ms</t>
  </si>
  <si>
    <t>Fuel milligrams</t>
  </si>
  <si>
    <t>Air/combustion milligrams</t>
  </si>
  <si>
    <t>MAF g/m</t>
  </si>
  <si>
    <t>Guesstimated hp</t>
  </si>
  <si>
    <t>Convert g/min n-heptane to cc gas</t>
  </si>
  <si>
    <t>Calculate AFR from injection time</t>
  </si>
  <si>
    <t>cc</t>
  </si>
  <si>
    <t>Inj time ms</t>
  </si>
  <si>
    <t>g/min</t>
  </si>
  <si>
    <t>mg/c</t>
  </si>
  <si>
    <t>Lambda E85</t>
  </si>
  <si>
    <t>Ratio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</si>
</sst>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%"/>
    <numFmt numFmtId="167" formatCode="0"/>
    <numFmt numFmtId="168" formatCode="0.0000"/>
    <numFmt numFmtId="169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wrapText="1"/>
    </xf>
    <xf numFmtId="164" fontId="0" fillId="0" borderId="0" xfId="0" applyFill="1" applyAlignment="1">
      <alignment/>
    </xf>
    <xf numFmtId="164" fontId="0" fillId="0" borderId="0" xfId="0" applyFont="1" applyAlignment="1">
      <alignment vertical="top"/>
    </xf>
    <xf numFmtId="164" fontId="0" fillId="3" borderId="0" xfId="0" applyFill="1" applyAlignment="1">
      <alignment/>
    </xf>
    <xf numFmtId="164" fontId="2" fillId="3" borderId="0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D2" sqref="D2"/>
    </sheetView>
  </sheetViews>
  <sheetFormatPr defaultColWidth="9.140625" defaultRowHeight="12.75"/>
  <cols>
    <col min="1" max="1" width="22.57421875" style="0" customWidth="1"/>
    <col min="2" max="2" width="17.00390625" style="0" customWidth="1"/>
    <col min="3" max="3" width="17.7109375" style="0" customWidth="1"/>
    <col min="4" max="4" width="24.140625" style="0" customWidth="1"/>
    <col min="5" max="5" width="13.28125" style="0" customWidth="1"/>
    <col min="6" max="6" width="15.574218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H1" s="1"/>
    </row>
    <row r="2" spans="1:9" ht="12.75">
      <c r="A2" s="2">
        <v>458</v>
      </c>
      <c r="B2" s="3">
        <f>(A2*1.035)/60</f>
        <v>7.900499999999999</v>
      </c>
      <c r="C2" s="4">
        <v>0.8</v>
      </c>
      <c r="D2" s="2">
        <v>7.9</v>
      </c>
      <c r="E2" t="s">
        <v>5</v>
      </c>
      <c r="F2">
        <v>14.65</v>
      </c>
      <c r="H2" s="3"/>
      <c r="I2" t="s">
        <v>6</v>
      </c>
    </row>
    <row r="3" spans="1:9" ht="49.5" customHeight="1">
      <c r="A3" s="5" t="s">
        <v>7</v>
      </c>
      <c r="B3" s="6" t="s">
        <v>8</v>
      </c>
      <c r="D3" s="7"/>
      <c r="E3" s="8" t="s">
        <v>9</v>
      </c>
      <c r="F3" s="8">
        <v>9.84</v>
      </c>
      <c r="G3" s="6"/>
      <c r="I3" t="s">
        <v>10</v>
      </c>
    </row>
    <row r="5" spans="2:5" ht="12.75">
      <c r="B5" s="9"/>
      <c r="C5" s="10" t="s">
        <v>11</v>
      </c>
      <c r="D5" s="10"/>
      <c r="E5" s="9"/>
    </row>
    <row r="6" spans="1:8" ht="12.75">
      <c r="A6" s="1" t="s">
        <v>12</v>
      </c>
      <c r="B6" s="11" t="s">
        <v>13</v>
      </c>
      <c r="C6" s="11" t="s">
        <v>14</v>
      </c>
      <c r="D6" s="12" t="s">
        <v>15</v>
      </c>
      <c r="E6" s="11" t="s">
        <v>16</v>
      </c>
      <c r="F6" s="1" t="s">
        <v>17</v>
      </c>
      <c r="H6" s="1"/>
    </row>
    <row r="7" spans="1:8" ht="12.75">
      <c r="A7">
        <v>2000</v>
      </c>
      <c r="B7" s="3">
        <f>(60/(A7/2)*1000)*C2</f>
        <v>48</v>
      </c>
      <c r="C7" s="3">
        <f>B2*B7</f>
        <v>379.22399999999993</v>
      </c>
      <c r="D7" s="3">
        <f>C7*D2</f>
        <v>2995.8695999999995</v>
      </c>
      <c r="E7" s="3">
        <f>(D7*2/1000)*(A7/60)</f>
        <v>199.72463999999997</v>
      </c>
      <c r="F7" s="6">
        <f>E7*1.23</f>
        <v>245.66130719999995</v>
      </c>
      <c r="G7" s="6"/>
      <c r="H7" s="3"/>
    </row>
    <row r="8" spans="1:8" ht="12.75">
      <c r="A8">
        <v>2500</v>
      </c>
      <c r="B8" s="3">
        <f>(60/(A8/2)*1000)*C2</f>
        <v>38.400000000000006</v>
      </c>
      <c r="C8" s="3">
        <f>B2*B8</f>
        <v>303.3792</v>
      </c>
      <c r="D8" s="3">
        <f>C8*D2</f>
        <v>2396.6956800000003</v>
      </c>
      <c r="E8" s="3">
        <f>(D8*2/1000)*(A8/60)</f>
        <v>199.72464</v>
      </c>
      <c r="F8" s="6">
        <f>E8*1.23</f>
        <v>245.66130719999998</v>
      </c>
      <c r="G8" s="6"/>
      <c r="H8" s="3"/>
    </row>
    <row r="9" spans="1:8" ht="12.75">
      <c r="A9">
        <v>3000</v>
      </c>
      <c r="B9" s="3">
        <f>(60/(A9/2)*1000)*C2</f>
        <v>32</v>
      </c>
      <c r="C9" s="3">
        <f>B2*B9</f>
        <v>252.81599999999997</v>
      </c>
      <c r="D9" s="3">
        <f>C9*D2</f>
        <v>1997.2464</v>
      </c>
      <c r="E9" s="3">
        <f>(D9*2/1000)*(A9/60)</f>
        <v>199.72464000000002</v>
      </c>
      <c r="F9" s="6">
        <f>E9*1.23</f>
        <v>245.6613072</v>
      </c>
      <c r="G9" s="6"/>
      <c r="H9" s="3"/>
    </row>
    <row r="10" spans="1:8" ht="12.75">
      <c r="A10">
        <v>3500</v>
      </c>
      <c r="B10" s="3">
        <f>(60/(A10/2)*1000)*C2</f>
        <v>27.42857142857143</v>
      </c>
      <c r="C10" s="3">
        <f>B2*B10</f>
        <v>216.69942857142857</v>
      </c>
      <c r="D10" s="3">
        <f>C10*D2</f>
        <v>1711.9254857142857</v>
      </c>
      <c r="E10" s="3">
        <f>(D10*2/1000)*(A10/60)</f>
        <v>199.72464000000002</v>
      </c>
      <c r="F10" s="6">
        <f>E10*1.23</f>
        <v>245.6613072</v>
      </c>
      <c r="G10" s="6"/>
      <c r="H10" s="3"/>
    </row>
    <row r="11" spans="1:8" ht="12.75">
      <c r="A11">
        <v>4000</v>
      </c>
      <c r="B11" s="3">
        <f>(60/(A11/2)*1000)*C2</f>
        <v>24</v>
      </c>
      <c r="C11" s="3">
        <f>B2*B11</f>
        <v>189.61199999999997</v>
      </c>
      <c r="D11" s="3">
        <f>C11*D2</f>
        <v>1497.9347999999998</v>
      </c>
      <c r="E11" s="3">
        <f>(D11*2/1000)*(A11/60)</f>
        <v>199.72463999999997</v>
      </c>
      <c r="F11" s="6">
        <f>E11*1.23</f>
        <v>245.66130719999995</v>
      </c>
      <c r="G11" s="6"/>
      <c r="H11" s="3"/>
    </row>
    <row r="12" spans="1:8" ht="12.75">
      <c r="A12">
        <v>4500</v>
      </c>
      <c r="B12" s="3">
        <f>(60/(A12/2)*1000)*C2</f>
        <v>21.333333333333336</v>
      </c>
      <c r="C12" s="3">
        <f>B2*B12</f>
        <v>168.544</v>
      </c>
      <c r="D12" s="3">
        <f>C12*D2</f>
        <v>1331.4976000000001</v>
      </c>
      <c r="E12" s="3">
        <f>(D12*2/1000)*(A12/60)</f>
        <v>199.72464000000002</v>
      </c>
      <c r="F12" s="6">
        <f>E12*1.23</f>
        <v>245.6613072</v>
      </c>
      <c r="G12" s="6"/>
      <c r="H12" s="3"/>
    </row>
    <row r="13" spans="1:10" ht="12.75">
      <c r="A13">
        <v>5000</v>
      </c>
      <c r="B13" s="3">
        <f>(60/(A13/2)*1000)*C2</f>
        <v>19.200000000000003</v>
      </c>
      <c r="C13" s="3">
        <f>B2*B13</f>
        <v>151.6896</v>
      </c>
      <c r="D13" s="3">
        <f>C13*D2</f>
        <v>1198.3478400000001</v>
      </c>
      <c r="E13" s="3">
        <f>(D13*2/1000)*(A13/60)</f>
        <v>199.72464</v>
      </c>
      <c r="F13" s="6">
        <f>E13*1.23</f>
        <v>245.66130719999998</v>
      </c>
      <c r="G13" s="6"/>
      <c r="H13" s="3"/>
      <c r="J13" s="6"/>
    </row>
    <row r="14" spans="1:8" ht="12.75">
      <c r="A14">
        <v>5500</v>
      </c>
      <c r="B14" s="3">
        <f>(60/(A14/2)*1000)*C2</f>
        <v>17.454545454545457</v>
      </c>
      <c r="C14" s="3">
        <f>B2*B14</f>
        <v>137.89963636363638</v>
      </c>
      <c r="D14" s="3">
        <f>C14*D2</f>
        <v>1089.4071272727274</v>
      </c>
      <c r="E14" s="3">
        <f>(D14*2/1000)*(A14/60)</f>
        <v>199.72464000000005</v>
      </c>
      <c r="F14" s="6">
        <f>E14*1.23</f>
        <v>245.66130720000007</v>
      </c>
      <c r="G14" s="6"/>
      <c r="H14" s="3"/>
    </row>
    <row r="15" spans="1:8" ht="12.75">
      <c r="A15">
        <v>6000</v>
      </c>
      <c r="B15" s="3">
        <f>(60/(A15/2)*1000)*C2</f>
        <v>16</v>
      </c>
      <c r="C15" s="3">
        <f>B2*B15</f>
        <v>126.40799999999999</v>
      </c>
      <c r="D15" s="3">
        <f>C15*D2</f>
        <v>998.6232</v>
      </c>
      <c r="E15" s="3">
        <f>(D15*2/1000)*(A15/60)</f>
        <v>199.72464000000002</v>
      </c>
      <c r="F15" s="6">
        <f>E15*1.23</f>
        <v>245.6613072</v>
      </c>
      <c r="G15" s="6"/>
      <c r="H15" s="3"/>
    </row>
    <row r="16" spans="1:8" ht="12.75">
      <c r="A16">
        <v>6500</v>
      </c>
      <c r="B16" s="3">
        <f>(60/(A16/2)*1000)*C2</f>
        <v>14.769230769230772</v>
      </c>
      <c r="C16" s="3">
        <f>B2*B16</f>
        <v>116.6843076923077</v>
      </c>
      <c r="D16" s="3">
        <f>C16*D2</f>
        <v>921.8060307692308</v>
      </c>
      <c r="E16" s="3">
        <f>(D16*2/1000)*(A16/60)</f>
        <v>199.72464</v>
      </c>
      <c r="F16" s="6">
        <f>E16*1.23</f>
        <v>245.66130719999998</v>
      </c>
      <c r="G16" s="6"/>
      <c r="H16" s="3"/>
    </row>
    <row r="17" spans="1:8" ht="12.75">
      <c r="A17">
        <v>7000</v>
      </c>
      <c r="B17" s="3">
        <f>(60/(A17/2)*1000)*C2</f>
        <v>13.714285714285715</v>
      </c>
      <c r="C17" s="3">
        <f>B2*B17</f>
        <v>108.34971428571428</v>
      </c>
      <c r="D17" s="3">
        <f>C17*D2</f>
        <v>855.9627428571429</v>
      </c>
      <c r="E17" s="3">
        <f>(D17*2/1000)*(A17/60)</f>
        <v>199.72464000000002</v>
      </c>
      <c r="F17" s="6">
        <f>E17*1.23</f>
        <v>245.6613072</v>
      </c>
      <c r="G17" s="6"/>
      <c r="H17" s="3"/>
    </row>
    <row r="18" spans="2:8" ht="12.75">
      <c r="B18" s="3"/>
      <c r="C18" s="3"/>
      <c r="D18" s="3"/>
      <c r="E18" s="3"/>
      <c r="H18" s="3"/>
    </row>
    <row r="20" spans="6:8" ht="12.75">
      <c r="F20" s="6"/>
      <c r="H20" s="13"/>
    </row>
    <row r="21" spans="6:8" ht="12.75">
      <c r="F21" s="6"/>
      <c r="H21" s="13"/>
    </row>
    <row r="22" spans="7:8" ht="12.75">
      <c r="G22" s="6"/>
      <c r="H22" s="14">
        <f>1240/3.1</f>
        <v>400</v>
      </c>
    </row>
    <row r="23" ht="12.75">
      <c r="F23" s="6"/>
    </row>
    <row r="24" spans="1:8" ht="12.75">
      <c r="A24" s="1" t="s">
        <v>18</v>
      </c>
      <c r="D24" s="1" t="s">
        <v>19</v>
      </c>
      <c r="H24" s="1"/>
    </row>
    <row r="25" spans="1:5" ht="12.75">
      <c r="A25" s="15">
        <v>291</v>
      </c>
      <c r="B25" s="13">
        <f>A25/0.684</f>
        <v>425.43859649122805</v>
      </c>
      <c r="C25" t="s">
        <v>20</v>
      </c>
      <c r="D25" s="1" t="s">
        <v>21</v>
      </c>
      <c r="E25" s="15">
        <v>19.2</v>
      </c>
    </row>
    <row r="26" spans="1:6" ht="12.75">
      <c r="A26" s="15">
        <v>291</v>
      </c>
      <c r="B26" s="13">
        <f>A26*0.684</f>
        <v>199.044</v>
      </c>
      <c r="C26" t="s">
        <v>22</v>
      </c>
      <c r="D26" s="1" t="s">
        <v>23</v>
      </c>
      <c r="E26" s="15">
        <v>1155</v>
      </c>
      <c r="F26" t="s">
        <v>24</v>
      </c>
    </row>
    <row r="27" spans="4:6" ht="12.75">
      <c r="D27" s="1" t="s">
        <v>25</v>
      </c>
      <c r="E27" s="16">
        <f>1/((E25*B2)/(E26))</f>
        <v>7.614233276374913</v>
      </c>
      <c r="F27" s="17">
        <f>E27/F3</f>
        <v>0.773804194753548</v>
      </c>
    </row>
  </sheetData>
  <mergeCells count="1"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Olsson</cp:lastModifiedBy>
  <dcterms:created xsi:type="dcterms:W3CDTF">2008-11-26T16:08:39Z</dcterms:created>
  <dcterms:modified xsi:type="dcterms:W3CDTF">2009-08-14T20:00:26Z</dcterms:modified>
  <cp:category/>
  <cp:version/>
  <cp:contentType/>
  <cp:contentStatus/>
  <cp:revision>43</cp:revision>
</cp:coreProperties>
</file>